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Лист1" sheetId="1" r:id="rId1"/>
  </sheets>
  <definedNames>
    <definedName name="_xlnm._FilterDatabase" localSheetId="0" hidden="1">Лист1!$A$11:$M$22</definedName>
  </definedNames>
  <calcPr calcId="144525"/>
</workbook>
</file>

<file path=xl/calcChain.xml><?xml version="1.0" encoding="utf-8"?>
<calcChain xmlns="http://schemas.openxmlformats.org/spreadsheetml/2006/main">
  <c r="I39" i="1" l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33" i="1" l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l="1"/>
  <c r="J40" i="1" s="1"/>
  <c r="I40" i="1"/>
  <c r="I14" i="1"/>
  <c r="J14" i="1" s="1"/>
  <c r="I13" i="1" l="1"/>
  <c r="I21" i="1" s="1"/>
  <c r="I41" i="1" l="1"/>
  <c r="J13" i="1"/>
  <c r="J21" i="1" l="1"/>
  <c r="J41" i="1" s="1"/>
</calcChain>
</file>

<file path=xl/sharedStrings.xml><?xml version="1.0" encoding="utf-8"?>
<sst xmlns="http://schemas.openxmlformats.org/spreadsheetml/2006/main" count="222" uniqueCount="79">
  <si>
    <t>№</t>
  </si>
  <si>
    <t>Элемент затрат</t>
  </si>
  <si>
    <t>Укрупненная группировка номенклатурных позиций</t>
  </si>
  <si>
    <t>Вид закупки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</si>
  <si>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</si>
  <si>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</si>
  <si>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</si>
  <si>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</si>
  <si>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Товары:</t>
  </si>
  <si>
    <t>Услуги:</t>
  </si>
  <si>
    <t>Наименование закупаемых ТРУ             (по SAP)</t>
  </si>
  <si>
    <t>Краткая характеристика ТРУ (по SAP)</t>
  </si>
  <si>
    <t>Единица измерения ТРУ</t>
  </si>
  <si>
    <t>КАТО Место поставки товара, выполнения работ, оказания услуг</t>
  </si>
  <si>
    <t>Наименование Филиала</t>
  </si>
  <si>
    <t>Итого по товарам:</t>
  </si>
  <si>
    <t>Итого по услугам:</t>
  </si>
  <si>
    <t>ВСЕГО:</t>
  </si>
  <si>
    <t>Услуги</t>
  </si>
  <si>
    <t>Филиал ТОО "КТЖ - Грузовые перевозки" - "Павлодарское отделение ГП"</t>
  </si>
  <si>
    <t>Перечень исключений товаров, работ и услуг на 2025 год по филиалу ТОО "КТЖ-Грузовые перевозки"-"Илецк"</t>
  </si>
  <si>
    <t>филиал ТОО «КТЖ-Грузовые перевозки»- «Илецк»</t>
  </si>
  <si>
    <t>Газ природный</t>
  </si>
  <si>
    <t>газообразный</t>
  </si>
  <si>
    <t>461504 Оренбургская область. г. Соль-Илецк, улица Вокзальная б/н</t>
  </si>
  <si>
    <t>114 Тысяча метров кубических</t>
  </si>
  <si>
    <t>Газ</t>
  </si>
  <si>
    <t>Топливо</t>
  </si>
  <si>
    <t>Товары</t>
  </si>
  <si>
    <t>РФ,  (НОД-15) Саратовская обл. РП Озинки, ул. Майрова10/1</t>
  </si>
  <si>
    <t>2025 год</t>
  </si>
  <si>
    <t>Услуги по распределению горячей воды (тепловой энергии) по распределительным тепловым сетям, кроме коммунальных</t>
  </si>
  <si>
    <t xml:space="preserve">658424 Алтайский край , Локтевский район , г.Горняк , ул.Вокзальная 95А ст.Неверовская </t>
  </si>
  <si>
    <t>233 Гигакалория</t>
  </si>
  <si>
    <t>ОРУ сторонние</t>
  </si>
  <si>
    <t>Услуги теплоснабжения</t>
  </si>
  <si>
    <t>Филиал ТОО «КТЖ-Грузовые перевозки»- «Илецк»</t>
  </si>
  <si>
    <t>999999999  461504 Оренбургская область. г. Соль-Илецк, улица Вокзальная б/н</t>
  </si>
  <si>
    <t>Услуги по холодному водоснабжению с использованием систем централизованного водоснабжения</t>
  </si>
  <si>
    <t>Услуги по передаче, распределению и холодному водоснабжению с использованием систем централизованного водоснабжения</t>
  </si>
  <si>
    <t>461504 Оренбургская область. г. Соль-Илецк, улица Вокзальная б/н </t>
  </si>
  <si>
    <t xml:space="preserve"> Оренбургская обл. ст.Акбулак</t>
  </si>
  <si>
    <t>113 Метр кубический</t>
  </si>
  <si>
    <t>РФ. Алтайский край, ст.Локоть</t>
  </si>
  <si>
    <t>РФ. Алтайский край, ст.Неверовская</t>
  </si>
  <si>
    <t>РФ. Алтайский край, ст.Третьяково</t>
  </si>
  <si>
    <t>РФ. Алтайский край, ст.Масальская</t>
  </si>
  <si>
    <t>РФ. Алтайский край,  ст. Ремовская</t>
  </si>
  <si>
    <t>Услуги водоснабжения и водоотведения</t>
  </si>
  <si>
    <t>Услуги телекоммуникационные</t>
  </si>
  <si>
    <t>Предоставление услуг видеоконференц связи, доступа к сети Интернет, каналам передачи данных, международной и междугородней связи и SIP телефонии</t>
  </si>
  <si>
    <t>месяц</t>
  </si>
  <si>
    <t>Услуги связи</t>
  </si>
  <si>
    <t>ОРУ аффилиированные</t>
  </si>
  <si>
    <t>№111-ГПЗ от 24.12.2024г.</t>
  </si>
  <si>
    <t>Электроэнергия</t>
  </si>
  <si>
    <t>для собственного потребления</t>
  </si>
  <si>
    <t>214 Киловатт</t>
  </si>
  <si>
    <t xml:space="preserve">Товары
</t>
  </si>
  <si>
    <t>№3-ГПЗ от 16.01.2025г.</t>
  </si>
  <si>
    <t>999999999 РФ,  (НОД-15) Саратовская обл. РП Озинки, ул. Майрова10/1</t>
  </si>
  <si>
    <t>Бензин для двигателей с искровым зажиганием</t>
  </si>
  <si>
    <t>марка АИ-92</t>
  </si>
  <si>
    <t>112 Литр (куб. дм.)</t>
  </si>
  <si>
    <t>ГСМ (бензин, дизтопливо, мазут, керосин)</t>
  </si>
  <si>
    <t>Масло осевое</t>
  </si>
  <si>
    <t>минеральное, зимнее</t>
  </si>
  <si>
    <t>168 Тонна (метрическая)</t>
  </si>
  <si>
    <t>Масла и смазки</t>
  </si>
  <si>
    <t>Смазка</t>
  </si>
  <si>
    <t>редукторная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</si>
  <si>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</si>
  <si>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</si>
  <si>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Охрана труда (природоохранные мероприятия)</t>
  </si>
  <si>
    <t>Услуги по удалению сточных вод</t>
  </si>
  <si>
    <t>Услуги по удалению сточных вод (отведение)</t>
  </si>
  <si>
    <t>Услуги по опорожнению/очищению отходов выгребных ям/отстойников/септиков/туалетов</t>
  </si>
  <si>
    <t>Услуги ЖКХ и ТБО</t>
  </si>
  <si>
    <t>658424 Алтайский край ,ст.Локоть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</si>
</sst>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0;[Red]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3" fontId="4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43" fontId="4" fillId="0" borderId="0" xfId="0" applyNumberFormat="1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3" fillId="0" borderId="6" xfId="4" applyNumberFormat="1" applyFont="1" applyFill="1" applyBorder="1" applyAlignment="1" applyProtection="1">
      <alignment horizontal="center" vertical="center" wrapText="1"/>
      <protection locked="0"/>
    </xf>
    <xf numFmtId="165" fontId="5" fillId="0" borderId="6" xfId="5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6" applyFont="1" applyFill="1" applyBorder="1" applyAlignment="1" applyProtection="1">
      <alignment horizontal="center" vertical="center" wrapText="1"/>
      <protection locked="0"/>
    </xf>
    <xf numFmtId="43" fontId="3" fillId="0" borderId="6" xfId="7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7" fillId="2" borderId="6" xfId="8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9" applyNumberFormat="1" applyFont="1" applyFill="1" applyBorder="1" applyAlignment="1" applyProtection="1">
      <alignment horizontal="center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6" xfId="1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9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6" xfId="1" applyFont="1" applyFill="1" applyBorder="1" applyAlignment="1">
      <alignment horizontal="center" vertical="center" wrapText="1"/>
    </xf>
    <xf numFmtId="49" fontId="3" fillId="0" borderId="0" xfId="9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0" xfId="3" applyNumberFormat="1" applyFont="1" applyFill="1" applyBorder="1" applyAlignment="1">
      <alignment horizontal="center" vertical="center" wrapText="1"/>
    </xf>
    <xf numFmtId="43" fontId="8" fillId="0" borderId="0" xfId="11" applyNumberFormat="1" applyFont="1" applyFill="1" applyBorder="1" applyAlignment="1">
      <alignment horizontal="center" vertical="center"/>
    </xf>
    <xf numFmtId="43" fontId="3" fillId="0" borderId="0" xfId="6" applyFont="1" applyFill="1" applyBorder="1" applyAlignment="1">
      <alignment horizontal="center" vertical="center" wrapText="1"/>
    </xf>
    <xf numFmtId="166" fontId="3" fillId="0" borderId="0" xfId="9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49" fontId="7" fillId="0" borderId="0" xfId="1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3" fillId="0" borderId="6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3">
    <cellStyle name="Обычный" xfId="0" builtinId="0"/>
    <cellStyle name="Обычный 10" xfId="4"/>
    <cellStyle name="Обычный 10 10 2" xfId="10"/>
    <cellStyle name="Обычный 10 2 2 2 2" xfId="12"/>
    <cellStyle name="Обычный 10 2 2 2 6" xfId="9"/>
    <cellStyle name="Обычный 10 7" xfId="7"/>
    <cellStyle name="Обычный 115 3 6" xfId="8"/>
    <cellStyle name="Обычный 124" xfId="11"/>
    <cellStyle name="Обычный 2" xfId="5"/>
    <cellStyle name="Обычный 8" xfId="2"/>
    <cellStyle name="Финансовый" xfId="1" builtinId="3"/>
    <cellStyle name="Финансовый 11" xfId="3"/>
    <cellStyle name="Финансовый 3 9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3"/>
  <sheetViews>
    <sheetView tabSelected="1" zoomScale="70" zoomScaleNormal="70" workbookViewId="0">
      <pane ySplit="11" topLeftCell="A12" activePane="bottomLeft" state="frozen"/>
      <selection pane="bottomLeft" activeCell="AD14" sqref="AD14"/>
    </sheetView>
  </sheetViews>
  <sheetFormatPr defaultColWidth="9.1796875" defaultRowHeight="30" customHeight="1" x14ac:dyDescent="0.35"/>
  <cols>
    <col min="1" max="1" width="12.6328125" style="14" customWidth="1"/>
    <col min="2" max="3" width="15.1796875" style="14" customWidth="1"/>
    <col min="4" max="4" width="17.1796875" style="14" customWidth="1"/>
    <col min="5" max="5" width="14.453125" style="14" customWidth="1"/>
    <col min="6" max="6" width="10.81640625" style="14" customWidth="1"/>
    <col min="7" max="7" width="13.90625" style="14" customWidth="1"/>
    <col min="8" max="8" width="17.453125" style="14" customWidth="1"/>
    <col min="9" max="9" width="19.6328125" style="14" customWidth="1"/>
    <col min="10" max="10" width="20.54296875" style="14" customWidth="1"/>
    <col min="11" max="11" width="16.26953125" style="14" customWidth="1"/>
    <col min="12" max="12" width="15.81640625" style="14" customWidth="1"/>
    <col min="13" max="16384" width="9.1796875" style="14"/>
  </cols>
  <sheetData>
    <row r="1" spans="1:55" ht="18.5" customHeight="1" x14ac:dyDescent="0.35">
      <c r="H1" s="70"/>
      <c r="I1" s="79" t="s">
        <v>54</v>
      </c>
      <c r="J1" s="79"/>
    </row>
    <row r="2" spans="1:55" ht="17" customHeight="1" x14ac:dyDescent="0.35">
      <c r="H2" s="70"/>
      <c r="I2" s="79" t="s">
        <v>59</v>
      </c>
      <c r="J2" s="79"/>
    </row>
    <row r="3" spans="1:55" ht="24.5" customHeight="1" x14ac:dyDescent="0.35">
      <c r="H3" s="70"/>
      <c r="I3" s="70"/>
      <c r="J3" s="70"/>
    </row>
    <row r="4" spans="1:55" ht="8" customHeight="1" x14ac:dyDescent="0.35"/>
    <row r="5" spans="1:55" ht="8" customHeight="1" x14ac:dyDescent="0.35"/>
    <row r="6" spans="1:55" ht="22" customHeight="1" x14ac:dyDescent="0.35">
      <c r="D6" s="41"/>
      <c r="E6" s="41"/>
      <c r="F6" s="41"/>
      <c r="G6" s="41" t="s">
        <v>20</v>
      </c>
      <c r="H6" s="41"/>
      <c r="I6" s="41"/>
    </row>
    <row r="7" spans="1:55" ht="5.5" customHeight="1" x14ac:dyDescent="0.35"/>
    <row r="8" spans="1:55" s="1" customFormat="1" ht="17" customHeight="1" x14ac:dyDescent="0.35">
      <c r="A8" s="71" t="s">
        <v>0</v>
      </c>
      <c r="B8" s="71" t="s">
        <v>14</v>
      </c>
      <c r="C8" s="71" t="s">
        <v>10</v>
      </c>
      <c r="D8" s="71" t="s">
        <v>11</v>
      </c>
      <c r="E8" s="71" t="s">
        <v>13</v>
      </c>
      <c r="F8" s="71" t="s">
        <v>12</v>
      </c>
      <c r="G8" s="76" t="s">
        <v>30</v>
      </c>
      <c r="H8" s="77"/>
      <c r="I8" s="77"/>
      <c r="J8" s="78"/>
      <c r="K8" s="71" t="s">
        <v>1</v>
      </c>
      <c r="L8" s="71" t="s">
        <v>2</v>
      </c>
      <c r="M8" s="71" t="s">
        <v>3</v>
      </c>
    </row>
    <row r="9" spans="1:55" s="1" customFormat="1" ht="30" customHeight="1" x14ac:dyDescent="0.35">
      <c r="A9" s="72"/>
      <c r="B9" s="72"/>
      <c r="C9" s="72"/>
      <c r="D9" s="72"/>
      <c r="E9" s="72"/>
      <c r="F9" s="72"/>
      <c r="G9" s="71" t="s">
        <v>4</v>
      </c>
      <c r="H9" s="71" t="s">
        <v>5</v>
      </c>
      <c r="I9" s="74" t="s">
        <v>6</v>
      </c>
      <c r="J9" s="74" t="s">
        <v>7</v>
      </c>
      <c r="K9" s="72"/>
      <c r="L9" s="72"/>
      <c r="M9" s="72"/>
    </row>
    <row r="10" spans="1:55" s="1" customFormat="1" ht="30" customHeight="1" x14ac:dyDescent="0.35">
      <c r="A10" s="73"/>
      <c r="B10" s="73"/>
      <c r="C10" s="73"/>
      <c r="D10" s="73"/>
      <c r="E10" s="73"/>
      <c r="F10" s="73"/>
      <c r="G10" s="73"/>
      <c r="H10" s="73"/>
      <c r="I10" s="75"/>
      <c r="J10" s="75"/>
      <c r="K10" s="73"/>
      <c r="L10" s="73"/>
      <c r="M10" s="73"/>
    </row>
    <row r="11" spans="1:55" s="1" customFormat="1" ht="30" customHeight="1" x14ac:dyDescent="0.3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</row>
    <row r="12" spans="1:55" s="1" customFormat="1" ht="30" customHeight="1" x14ac:dyDescent="0.35">
      <c r="A12" s="2" t="s">
        <v>8</v>
      </c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</row>
    <row r="13" spans="1:55" s="12" customFormat="1" ht="30" customHeight="1" x14ac:dyDescent="0.35">
      <c r="A13" s="13">
        <v>1</v>
      </c>
      <c r="B13" s="34" t="s">
        <v>21</v>
      </c>
      <c r="C13" s="35" t="s">
        <v>22</v>
      </c>
      <c r="D13" s="36" t="s">
        <v>23</v>
      </c>
      <c r="E13" s="35" t="s">
        <v>24</v>
      </c>
      <c r="F13" s="37" t="s">
        <v>25</v>
      </c>
      <c r="G13" s="32">
        <v>1126</v>
      </c>
      <c r="H13" s="33">
        <v>38375</v>
      </c>
      <c r="I13" s="26">
        <f>G13*H13</f>
        <v>43210250</v>
      </c>
      <c r="J13" s="26">
        <f>I13*1.2</f>
        <v>51852300</v>
      </c>
      <c r="K13" s="28" t="s">
        <v>27</v>
      </c>
      <c r="L13" s="28" t="s">
        <v>26</v>
      </c>
      <c r="M13" s="28" t="s">
        <v>28</v>
      </c>
    </row>
    <row r="14" spans="1:55" s="12" customFormat="1" ht="30" customHeight="1" x14ac:dyDescent="0.35">
      <c r="A14" s="13">
        <v>2</v>
      </c>
      <c r="B14" s="34" t="s">
        <v>21</v>
      </c>
      <c r="C14" s="35" t="s">
        <v>22</v>
      </c>
      <c r="D14" s="36" t="s">
        <v>23</v>
      </c>
      <c r="E14" s="39" t="s">
        <v>29</v>
      </c>
      <c r="F14" s="37" t="s">
        <v>25</v>
      </c>
      <c r="G14" s="32">
        <v>11.7</v>
      </c>
      <c r="H14" s="33">
        <v>38375</v>
      </c>
      <c r="I14" s="26">
        <f>G14*H14</f>
        <v>448987.5</v>
      </c>
      <c r="J14" s="26">
        <f>I14*1.2</f>
        <v>538785</v>
      </c>
      <c r="K14" s="28" t="s">
        <v>27</v>
      </c>
      <c r="L14" s="28" t="s">
        <v>26</v>
      </c>
      <c r="M14" s="28" t="s">
        <v>28</v>
      </c>
    </row>
    <row r="15" spans="1:55" s="63" customFormat="1" ht="30" customHeight="1" x14ac:dyDescent="0.35">
      <c r="A15" s="42">
        <v>3</v>
      </c>
      <c r="B15" s="9" t="s">
        <v>21</v>
      </c>
      <c r="C15" s="43" t="s">
        <v>55</v>
      </c>
      <c r="D15" s="44" t="s">
        <v>56</v>
      </c>
      <c r="E15" s="4" t="s">
        <v>37</v>
      </c>
      <c r="F15" s="45" t="s">
        <v>57</v>
      </c>
      <c r="G15" s="32">
        <v>1204200</v>
      </c>
      <c r="H15" s="33">
        <v>41.65</v>
      </c>
      <c r="I15" s="46">
        <f t="shared" ref="I15:I20" si="0">G15*H15</f>
        <v>50154930</v>
      </c>
      <c r="J15" s="46">
        <f>I15*1.2</f>
        <v>60185916</v>
      </c>
      <c r="K15" s="11" t="s">
        <v>55</v>
      </c>
      <c r="L15" s="11" t="s">
        <v>55</v>
      </c>
      <c r="M15" s="11" t="s">
        <v>58</v>
      </c>
      <c r="N15" s="48"/>
      <c r="O15" s="47"/>
      <c r="P15" s="49"/>
      <c r="Q15" s="50"/>
      <c r="R15" s="51"/>
      <c r="S15" s="51"/>
      <c r="T15" s="52"/>
      <c r="U15" s="53"/>
      <c r="V15" s="53"/>
      <c r="W15" s="47"/>
      <c r="X15" s="54"/>
      <c r="Y15" s="54"/>
      <c r="Z15" s="55"/>
      <c r="AA15" s="55"/>
      <c r="AB15" s="55"/>
      <c r="AC15" s="55"/>
      <c r="AD15" s="55"/>
      <c r="AE15" s="55"/>
      <c r="AF15" s="47"/>
      <c r="AG15" s="47"/>
      <c r="AH15" s="47"/>
      <c r="AI15" s="47"/>
      <c r="AJ15" s="56"/>
      <c r="AK15" s="57"/>
      <c r="AL15" s="58"/>
      <c r="AM15" s="58"/>
      <c r="AN15" s="58"/>
      <c r="AO15" s="54"/>
      <c r="AP15" s="59"/>
      <c r="AQ15" s="54"/>
      <c r="AR15" s="54"/>
      <c r="AS15" s="47"/>
      <c r="AT15" s="47"/>
      <c r="AU15" s="60"/>
      <c r="AV15" s="47"/>
      <c r="AW15" s="47"/>
      <c r="AX15" s="54"/>
      <c r="AY15" s="54"/>
      <c r="AZ15" s="61"/>
      <c r="BA15" s="54"/>
      <c r="BB15" s="54"/>
      <c r="BC15" s="62"/>
    </row>
    <row r="16" spans="1:55" s="63" customFormat="1" ht="30" customHeight="1" x14ac:dyDescent="0.35">
      <c r="A16" s="42">
        <v>4</v>
      </c>
      <c r="B16" s="9" t="s">
        <v>21</v>
      </c>
      <c r="C16" s="43" t="s">
        <v>55</v>
      </c>
      <c r="D16" s="44" t="s">
        <v>56</v>
      </c>
      <c r="E16" s="4" t="s">
        <v>60</v>
      </c>
      <c r="F16" s="45" t="s">
        <v>57</v>
      </c>
      <c r="G16" s="32">
        <v>6000</v>
      </c>
      <c r="H16" s="33">
        <v>41.65</v>
      </c>
      <c r="I16" s="46">
        <f t="shared" si="0"/>
        <v>249900</v>
      </c>
      <c r="J16" s="46">
        <f t="shared" ref="J16:J20" si="1">I16*1.2</f>
        <v>299880</v>
      </c>
      <c r="K16" s="11" t="s">
        <v>55</v>
      </c>
      <c r="L16" s="11" t="s">
        <v>55</v>
      </c>
      <c r="M16" s="11" t="s">
        <v>58</v>
      </c>
      <c r="N16" s="48"/>
      <c r="O16" s="47"/>
      <c r="P16" s="49"/>
      <c r="Q16" s="50"/>
      <c r="R16" s="51"/>
      <c r="S16" s="51"/>
      <c r="T16" s="52"/>
      <c r="U16" s="53"/>
      <c r="V16" s="53"/>
      <c r="W16" s="47"/>
      <c r="X16" s="54"/>
      <c r="Y16" s="54"/>
      <c r="Z16" s="55"/>
      <c r="AA16" s="55"/>
      <c r="AB16" s="55"/>
      <c r="AC16" s="55"/>
      <c r="AD16" s="55"/>
      <c r="AE16" s="55"/>
      <c r="AF16" s="47"/>
      <c r="AG16" s="47"/>
      <c r="AH16" s="47"/>
      <c r="AI16" s="47"/>
      <c r="AJ16" s="56"/>
      <c r="AK16" s="57"/>
      <c r="AL16" s="58"/>
      <c r="AM16" s="58"/>
      <c r="AN16" s="58"/>
      <c r="AO16" s="54"/>
      <c r="AP16" s="59"/>
      <c r="AQ16" s="54"/>
      <c r="AR16" s="54"/>
      <c r="AS16" s="47"/>
      <c r="AT16" s="47"/>
      <c r="AU16" s="60"/>
      <c r="AV16" s="47"/>
      <c r="AW16" s="47"/>
      <c r="AX16" s="54"/>
      <c r="AY16" s="54"/>
      <c r="AZ16" s="61"/>
      <c r="BA16" s="54"/>
      <c r="BB16" s="54"/>
      <c r="BC16" s="62"/>
    </row>
    <row r="17" spans="1:55" s="63" customFormat="1" ht="30" customHeight="1" x14ac:dyDescent="0.35">
      <c r="A17" s="42">
        <v>5</v>
      </c>
      <c r="B17" s="9" t="s">
        <v>21</v>
      </c>
      <c r="C17" s="64" t="s">
        <v>61</v>
      </c>
      <c r="D17" s="64" t="s">
        <v>62</v>
      </c>
      <c r="E17" s="64" t="s">
        <v>24</v>
      </c>
      <c r="F17" s="64" t="s">
        <v>63</v>
      </c>
      <c r="G17" s="65">
        <v>26964</v>
      </c>
      <c r="H17" s="65">
        <v>275</v>
      </c>
      <c r="I17" s="46">
        <f t="shared" si="0"/>
        <v>7415100</v>
      </c>
      <c r="J17" s="46">
        <f t="shared" si="1"/>
        <v>8898120</v>
      </c>
      <c r="K17" s="11" t="s">
        <v>27</v>
      </c>
      <c r="L17" s="11" t="s">
        <v>64</v>
      </c>
      <c r="M17" s="11" t="s">
        <v>58</v>
      </c>
      <c r="N17" s="48"/>
      <c r="O17" s="47"/>
      <c r="P17" s="49"/>
      <c r="Q17" s="50"/>
      <c r="R17" s="51"/>
      <c r="S17" s="51"/>
      <c r="T17" s="52"/>
      <c r="U17" s="53"/>
      <c r="V17" s="53"/>
      <c r="W17" s="47"/>
      <c r="X17" s="54"/>
      <c r="Y17" s="54"/>
      <c r="Z17" s="55"/>
      <c r="AA17" s="55"/>
      <c r="AB17" s="55"/>
      <c r="AC17" s="55"/>
      <c r="AD17" s="55"/>
      <c r="AE17" s="55"/>
      <c r="AF17" s="47"/>
      <c r="AG17" s="47"/>
      <c r="AH17" s="47"/>
      <c r="AI17" s="47"/>
      <c r="AJ17" s="56"/>
      <c r="AK17" s="57"/>
      <c r="AL17" s="58"/>
      <c r="AM17" s="58"/>
      <c r="AN17" s="58"/>
      <c r="AO17" s="54"/>
      <c r="AP17" s="59"/>
      <c r="AQ17" s="54"/>
      <c r="AR17" s="54"/>
      <c r="AS17" s="47"/>
      <c r="AT17" s="47"/>
      <c r="AU17" s="60"/>
      <c r="AV17" s="47"/>
      <c r="AW17" s="47"/>
      <c r="AX17" s="54"/>
      <c r="AY17" s="54"/>
      <c r="AZ17" s="61"/>
      <c r="BA17" s="54"/>
      <c r="BB17" s="54"/>
      <c r="BC17" s="62"/>
    </row>
    <row r="18" spans="1:55" s="63" customFormat="1" ht="30" customHeight="1" x14ac:dyDescent="0.35">
      <c r="A18" s="42">
        <v>6</v>
      </c>
      <c r="B18" s="9" t="s">
        <v>21</v>
      </c>
      <c r="C18" s="64" t="s">
        <v>65</v>
      </c>
      <c r="D18" s="64" t="s">
        <v>66</v>
      </c>
      <c r="E18" s="64" t="s">
        <v>24</v>
      </c>
      <c r="F18" s="64" t="s">
        <v>67</v>
      </c>
      <c r="G18" s="65">
        <v>10.332000000000001</v>
      </c>
      <c r="H18" s="65">
        <v>1219250</v>
      </c>
      <c r="I18" s="46">
        <f t="shared" si="0"/>
        <v>12597291</v>
      </c>
      <c r="J18" s="46">
        <f t="shared" si="1"/>
        <v>15116749.199999999</v>
      </c>
      <c r="K18" s="11" t="s">
        <v>27</v>
      </c>
      <c r="L18" s="11" t="s">
        <v>68</v>
      </c>
      <c r="M18" s="11" t="s">
        <v>58</v>
      </c>
      <c r="N18" s="48"/>
      <c r="O18" s="47"/>
      <c r="P18" s="49"/>
      <c r="Q18" s="50"/>
      <c r="R18" s="51"/>
      <c r="S18" s="51"/>
      <c r="T18" s="52"/>
      <c r="U18" s="53"/>
      <c r="V18" s="53"/>
      <c r="W18" s="47"/>
      <c r="X18" s="54"/>
      <c r="Y18" s="54"/>
      <c r="Z18" s="55"/>
      <c r="AA18" s="55"/>
      <c r="AB18" s="55"/>
      <c r="AC18" s="55"/>
      <c r="AD18" s="55"/>
      <c r="AE18" s="55"/>
      <c r="AF18" s="47"/>
      <c r="AG18" s="47"/>
      <c r="AH18" s="47"/>
      <c r="AI18" s="47"/>
      <c r="AJ18" s="56"/>
      <c r="AK18" s="57"/>
      <c r="AL18" s="58"/>
      <c r="AM18" s="58"/>
      <c r="AN18" s="58"/>
      <c r="AO18" s="54"/>
      <c r="AP18" s="59"/>
      <c r="AQ18" s="54"/>
      <c r="AR18" s="54"/>
      <c r="AS18" s="47"/>
      <c r="AT18" s="47"/>
      <c r="AU18" s="60"/>
      <c r="AV18" s="47"/>
      <c r="AW18" s="47"/>
      <c r="AX18" s="54"/>
      <c r="AY18" s="54"/>
      <c r="AZ18" s="61"/>
      <c r="BA18" s="54"/>
      <c r="BB18" s="54"/>
      <c r="BC18" s="62"/>
    </row>
    <row r="19" spans="1:55" s="63" customFormat="1" ht="30" customHeight="1" x14ac:dyDescent="0.35">
      <c r="A19" s="42">
        <v>7</v>
      </c>
      <c r="B19" s="9" t="s">
        <v>21</v>
      </c>
      <c r="C19" s="64" t="s">
        <v>69</v>
      </c>
      <c r="D19" s="64" t="s">
        <v>70</v>
      </c>
      <c r="E19" s="64" t="s">
        <v>24</v>
      </c>
      <c r="F19" s="64" t="s">
        <v>67</v>
      </c>
      <c r="G19" s="65">
        <v>14</v>
      </c>
      <c r="H19" s="65">
        <v>987500</v>
      </c>
      <c r="I19" s="46">
        <f t="shared" si="0"/>
        <v>13825000</v>
      </c>
      <c r="J19" s="46">
        <f t="shared" si="1"/>
        <v>16590000</v>
      </c>
      <c r="K19" s="11" t="s">
        <v>27</v>
      </c>
      <c r="L19" s="11" t="s">
        <v>68</v>
      </c>
      <c r="M19" s="11" t="s">
        <v>58</v>
      </c>
      <c r="N19" s="48"/>
      <c r="O19" s="47"/>
      <c r="P19" s="49"/>
      <c r="Q19" s="50"/>
      <c r="R19" s="51"/>
      <c r="S19" s="51"/>
      <c r="T19" s="52"/>
      <c r="U19" s="53"/>
      <c r="V19" s="53"/>
      <c r="W19" s="47"/>
      <c r="X19" s="54"/>
      <c r="Y19" s="54"/>
      <c r="Z19" s="55"/>
      <c r="AA19" s="55"/>
      <c r="AB19" s="55"/>
      <c r="AC19" s="55"/>
      <c r="AD19" s="55"/>
      <c r="AE19" s="55"/>
      <c r="AF19" s="47"/>
      <c r="AG19" s="47"/>
      <c r="AH19" s="47"/>
      <c r="AI19" s="47"/>
      <c r="AJ19" s="56"/>
      <c r="AK19" s="57"/>
      <c r="AL19" s="58"/>
      <c r="AM19" s="58"/>
      <c r="AN19" s="58"/>
      <c r="AO19" s="54"/>
      <c r="AP19" s="59"/>
      <c r="AQ19" s="54"/>
      <c r="AR19" s="54"/>
      <c r="AS19" s="47"/>
      <c r="AT19" s="47"/>
      <c r="AU19" s="60"/>
      <c r="AV19" s="47"/>
      <c r="AW19" s="47"/>
      <c r="AX19" s="54"/>
      <c r="AY19" s="54"/>
      <c r="AZ19" s="61"/>
      <c r="BA19" s="54"/>
      <c r="BB19" s="54"/>
      <c r="BC19" s="62"/>
    </row>
    <row r="20" spans="1:55" s="63" customFormat="1" ht="30" customHeight="1" x14ac:dyDescent="0.35">
      <c r="A20" s="42">
        <v>8</v>
      </c>
      <c r="B20" s="9" t="s">
        <v>21</v>
      </c>
      <c r="C20" s="64" t="s">
        <v>69</v>
      </c>
      <c r="D20" s="64" t="s">
        <v>70</v>
      </c>
      <c r="E20" s="64" t="s">
        <v>24</v>
      </c>
      <c r="F20" s="64" t="s">
        <v>67</v>
      </c>
      <c r="G20" s="65">
        <v>1.1000000000000001</v>
      </c>
      <c r="H20" s="65">
        <v>2729166.65</v>
      </c>
      <c r="I20" s="46">
        <f t="shared" si="0"/>
        <v>3002083.3149999999</v>
      </c>
      <c r="J20" s="46">
        <f t="shared" si="1"/>
        <v>3602499.9779999997</v>
      </c>
      <c r="K20" s="11" t="s">
        <v>27</v>
      </c>
      <c r="L20" s="11" t="s">
        <v>68</v>
      </c>
      <c r="M20" s="11" t="s">
        <v>58</v>
      </c>
      <c r="N20" s="48"/>
      <c r="O20" s="47"/>
      <c r="P20" s="49"/>
      <c r="Q20" s="50"/>
      <c r="R20" s="51"/>
      <c r="S20" s="51"/>
      <c r="T20" s="52"/>
      <c r="U20" s="53"/>
      <c r="V20" s="53"/>
      <c r="W20" s="47"/>
      <c r="X20" s="54"/>
      <c r="Y20" s="54"/>
      <c r="Z20" s="55"/>
      <c r="AA20" s="55"/>
      <c r="AB20" s="55"/>
      <c r="AC20" s="55"/>
      <c r="AD20" s="55"/>
      <c r="AE20" s="55"/>
      <c r="AF20" s="47"/>
      <c r="AG20" s="47"/>
      <c r="AH20" s="47"/>
      <c r="AI20" s="47"/>
      <c r="AJ20" s="56"/>
      <c r="AK20" s="57"/>
      <c r="AL20" s="58"/>
      <c r="AM20" s="58"/>
      <c r="AN20" s="58"/>
      <c r="AO20" s="54"/>
      <c r="AP20" s="59"/>
      <c r="AQ20" s="54"/>
      <c r="AR20" s="54"/>
      <c r="AS20" s="47"/>
      <c r="AT20" s="47"/>
      <c r="AU20" s="60"/>
      <c r="AV20" s="47"/>
      <c r="AW20" s="47"/>
      <c r="AX20" s="54"/>
      <c r="AY20" s="54"/>
      <c r="AZ20" s="61"/>
      <c r="BA20" s="54"/>
      <c r="BB20" s="54"/>
      <c r="BC20" s="62"/>
    </row>
    <row r="21" spans="1:55" s="19" customFormat="1" ht="30" customHeight="1" x14ac:dyDescent="0.35">
      <c r="A21" s="15" t="s">
        <v>15</v>
      </c>
      <c r="B21" s="16"/>
      <c r="C21" s="16"/>
      <c r="D21" s="16"/>
      <c r="E21" s="16"/>
      <c r="F21" s="16"/>
      <c r="G21" s="16"/>
      <c r="H21" s="17"/>
      <c r="I21" s="18">
        <f>SUM(I13:I20)</f>
        <v>130903541.815</v>
      </c>
      <c r="J21" s="18">
        <f>SUM(J13:J20)</f>
        <v>157084250.17799997</v>
      </c>
      <c r="K21" s="18"/>
      <c r="L21" s="16"/>
      <c r="M21" s="16"/>
    </row>
    <row r="22" spans="1:55" s="12" customFormat="1" ht="30" customHeight="1" x14ac:dyDescent="0.35">
      <c r="A22" s="2" t="s">
        <v>9</v>
      </c>
      <c r="B22" s="4"/>
      <c r="C22" s="6"/>
      <c r="D22" s="6"/>
      <c r="E22" s="4"/>
      <c r="F22" s="6"/>
      <c r="G22" s="7"/>
      <c r="H22" s="10"/>
      <c r="I22" s="10"/>
      <c r="J22" s="10"/>
      <c r="K22" s="8"/>
      <c r="L22" s="8"/>
      <c r="M22" s="8"/>
    </row>
    <row r="23" spans="1:55" s="29" customFormat="1" ht="30" customHeight="1" x14ac:dyDescent="0.35">
      <c r="A23" s="25">
        <v>1</v>
      </c>
      <c r="B23" s="9" t="s">
        <v>19</v>
      </c>
      <c r="C23" s="30" t="s">
        <v>31</v>
      </c>
      <c r="D23" s="38" t="s">
        <v>31</v>
      </c>
      <c r="E23" s="30" t="s">
        <v>32</v>
      </c>
      <c r="F23" s="31" t="s">
        <v>33</v>
      </c>
      <c r="G23" s="32">
        <v>129</v>
      </c>
      <c r="H23" s="33">
        <v>21352.5</v>
      </c>
      <c r="I23" s="26">
        <f>G23*H23</f>
        <v>2754472.5</v>
      </c>
      <c r="J23" s="26">
        <f>I23*1.2</f>
        <v>3305367</v>
      </c>
      <c r="K23" s="38" t="s">
        <v>34</v>
      </c>
      <c r="L23" s="38" t="s">
        <v>35</v>
      </c>
      <c r="M23" s="38" t="s">
        <v>18</v>
      </c>
    </row>
    <row r="24" spans="1:55" s="29" customFormat="1" ht="30" customHeight="1" x14ac:dyDescent="0.35">
      <c r="A24" s="25">
        <v>3</v>
      </c>
      <c r="B24" s="9" t="s">
        <v>36</v>
      </c>
      <c r="C24" s="38" t="s">
        <v>38</v>
      </c>
      <c r="D24" s="38" t="s">
        <v>39</v>
      </c>
      <c r="E24" s="30" t="s">
        <v>40</v>
      </c>
      <c r="F24" s="38" t="s">
        <v>42</v>
      </c>
      <c r="G24" s="32">
        <v>1000</v>
      </c>
      <c r="H24" s="33">
        <v>162</v>
      </c>
      <c r="I24" s="26">
        <f>G24*H24</f>
        <v>162000</v>
      </c>
      <c r="J24" s="26">
        <f>I24*1.2</f>
        <v>194400</v>
      </c>
      <c r="K24" s="38" t="s">
        <v>34</v>
      </c>
      <c r="L24" s="38" t="s">
        <v>48</v>
      </c>
      <c r="M24" s="40" t="s">
        <v>18</v>
      </c>
    </row>
    <row r="25" spans="1:55" s="29" customFormat="1" ht="30" customHeight="1" x14ac:dyDescent="0.35">
      <c r="A25" s="25">
        <v>4</v>
      </c>
      <c r="B25" s="9" t="s">
        <v>36</v>
      </c>
      <c r="C25" s="38" t="s">
        <v>38</v>
      </c>
      <c r="D25" s="38" t="s">
        <v>39</v>
      </c>
      <c r="E25" s="30" t="s">
        <v>40</v>
      </c>
      <c r="F25" s="38" t="s">
        <v>42</v>
      </c>
      <c r="G25" s="32">
        <v>500</v>
      </c>
      <c r="H25" s="33">
        <v>162</v>
      </c>
      <c r="I25" s="26">
        <f t="shared" ref="I25:I33" si="2">G25*H25</f>
        <v>81000</v>
      </c>
      <c r="J25" s="26">
        <f t="shared" ref="J25:J33" si="3">I25*1.2</f>
        <v>97200</v>
      </c>
      <c r="K25" s="38" t="s">
        <v>34</v>
      </c>
      <c r="L25" s="38" t="s">
        <v>48</v>
      </c>
      <c r="M25" s="40" t="s">
        <v>18</v>
      </c>
    </row>
    <row r="26" spans="1:55" s="29" customFormat="1" ht="30" customHeight="1" x14ac:dyDescent="0.35">
      <c r="A26" s="25">
        <v>5</v>
      </c>
      <c r="B26" s="9" t="s">
        <v>36</v>
      </c>
      <c r="C26" s="38" t="s">
        <v>38</v>
      </c>
      <c r="D26" s="38" t="s">
        <v>39</v>
      </c>
      <c r="E26" s="30" t="s">
        <v>41</v>
      </c>
      <c r="F26" s="38" t="s">
        <v>42</v>
      </c>
      <c r="G26" s="32">
        <v>100</v>
      </c>
      <c r="H26" s="33">
        <v>217</v>
      </c>
      <c r="I26" s="26">
        <f t="shared" si="2"/>
        <v>21700</v>
      </c>
      <c r="J26" s="26">
        <f t="shared" si="3"/>
        <v>26040</v>
      </c>
      <c r="K26" s="38" t="s">
        <v>34</v>
      </c>
      <c r="L26" s="38" t="s">
        <v>48</v>
      </c>
      <c r="M26" s="40" t="s">
        <v>18</v>
      </c>
    </row>
    <row r="27" spans="1:55" s="29" customFormat="1" ht="30" customHeight="1" x14ac:dyDescent="0.35">
      <c r="A27" s="25">
        <v>6</v>
      </c>
      <c r="B27" s="9" t="s">
        <v>36</v>
      </c>
      <c r="C27" s="38" t="s">
        <v>38</v>
      </c>
      <c r="D27" s="38" t="s">
        <v>39</v>
      </c>
      <c r="E27" s="30" t="s">
        <v>40</v>
      </c>
      <c r="F27" s="38" t="s">
        <v>42</v>
      </c>
      <c r="G27" s="32">
        <v>28200</v>
      </c>
      <c r="H27" s="33">
        <v>162</v>
      </c>
      <c r="I27" s="26">
        <f t="shared" si="2"/>
        <v>4568400</v>
      </c>
      <c r="J27" s="26">
        <f t="shared" si="3"/>
        <v>5482080</v>
      </c>
      <c r="K27" s="38" t="s">
        <v>34</v>
      </c>
      <c r="L27" s="38" t="s">
        <v>48</v>
      </c>
      <c r="M27" s="40" t="s">
        <v>18</v>
      </c>
    </row>
    <row r="28" spans="1:55" s="29" customFormat="1" ht="30" customHeight="1" x14ac:dyDescent="0.35">
      <c r="A28" s="25">
        <v>10</v>
      </c>
      <c r="B28" s="9" t="s">
        <v>36</v>
      </c>
      <c r="C28" s="38" t="s">
        <v>38</v>
      </c>
      <c r="D28" s="38" t="s">
        <v>39</v>
      </c>
      <c r="E28" s="30" t="s">
        <v>43</v>
      </c>
      <c r="F28" s="31" t="s">
        <v>42</v>
      </c>
      <c r="G28" s="32">
        <v>200</v>
      </c>
      <c r="H28" s="33">
        <v>163</v>
      </c>
      <c r="I28" s="26">
        <f t="shared" si="2"/>
        <v>32600</v>
      </c>
      <c r="J28" s="26">
        <f t="shared" si="3"/>
        <v>39120</v>
      </c>
      <c r="K28" s="38" t="s">
        <v>34</v>
      </c>
      <c r="L28" s="38" t="s">
        <v>48</v>
      </c>
      <c r="M28" s="40" t="s">
        <v>18</v>
      </c>
    </row>
    <row r="29" spans="1:55" s="29" customFormat="1" ht="30" customHeight="1" x14ac:dyDescent="0.35">
      <c r="A29" s="25">
        <v>11</v>
      </c>
      <c r="B29" s="9" t="s">
        <v>36</v>
      </c>
      <c r="C29" s="38" t="s">
        <v>38</v>
      </c>
      <c r="D29" s="38" t="s">
        <v>39</v>
      </c>
      <c r="E29" s="30" t="s">
        <v>44</v>
      </c>
      <c r="F29" s="31" t="s">
        <v>42</v>
      </c>
      <c r="G29" s="32">
        <v>204</v>
      </c>
      <c r="H29" s="33">
        <v>221</v>
      </c>
      <c r="I29" s="26">
        <f t="shared" si="2"/>
        <v>45084</v>
      </c>
      <c r="J29" s="26">
        <f t="shared" si="3"/>
        <v>54100.799999999996</v>
      </c>
      <c r="K29" s="38" t="s">
        <v>34</v>
      </c>
      <c r="L29" s="38" t="s">
        <v>48</v>
      </c>
      <c r="M29" s="40" t="s">
        <v>18</v>
      </c>
    </row>
    <row r="30" spans="1:55" s="29" customFormat="1" ht="30" customHeight="1" x14ac:dyDescent="0.35">
      <c r="A30" s="25">
        <v>12</v>
      </c>
      <c r="B30" s="9" t="s">
        <v>36</v>
      </c>
      <c r="C30" s="38" t="s">
        <v>38</v>
      </c>
      <c r="D30" s="38" t="s">
        <v>39</v>
      </c>
      <c r="E30" s="30" t="s">
        <v>45</v>
      </c>
      <c r="F30" s="31" t="s">
        <v>42</v>
      </c>
      <c r="G30" s="32">
        <v>240</v>
      </c>
      <c r="H30" s="33">
        <v>224</v>
      </c>
      <c r="I30" s="26">
        <f t="shared" si="2"/>
        <v>53760</v>
      </c>
      <c r="J30" s="26">
        <f t="shared" si="3"/>
        <v>64512</v>
      </c>
      <c r="K30" s="38" t="s">
        <v>34</v>
      </c>
      <c r="L30" s="38" t="s">
        <v>48</v>
      </c>
      <c r="M30" s="40" t="s">
        <v>18</v>
      </c>
    </row>
    <row r="31" spans="1:55" s="29" customFormat="1" ht="30" customHeight="1" x14ac:dyDescent="0.35">
      <c r="A31" s="25">
        <v>13</v>
      </c>
      <c r="B31" s="9" t="s">
        <v>36</v>
      </c>
      <c r="C31" s="38" t="s">
        <v>38</v>
      </c>
      <c r="D31" s="38" t="s">
        <v>39</v>
      </c>
      <c r="E31" s="30" t="s">
        <v>46</v>
      </c>
      <c r="F31" s="31" t="s">
        <v>42</v>
      </c>
      <c r="G31" s="32">
        <v>150</v>
      </c>
      <c r="H31" s="33">
        <v>207</v>
      </c>
      <c r="I31" s="26">
        <f t="shared" si="2"/>
        <v>31050</v>
      </c>
      <c r="J31" s="26">
        <f t="shared" si="3"/>
        <v>37260</v>
      </c>
      <c r="K31" s="38" t="s">
        <v>34</v>
      </c>
      <c r="L31" s="38" t="s">
        <v>48</v>
      </c>
      <c r="M31" s="40" t="s">
        <v>18</v>
      </c>
    </row>
    <row r="32" spans="1:55" s="29" customFormat="1" ht="30" customHeight="1" x14ac:dyDescent="0.35">
      <c r="A32" s="25">
        <v>14</v>
      </c>
      <c r="B32" s="9" t="s">
        <v>36</v>
      </c>
      <c r="C32" s="38" t="s">
        <v>38</v>
      </c>
      <c r="D32" s="38" t="s">
        <v>39</v>
      </c>
      <c r="E32" s="30" t="s">
        <v>47</v>
      </c>
      <c r="F32" s="31" t="s">
        <v>42</v>
      </c>
      <c r="G32" s="32">
        <v>200</v>
      </c>
      <c r="H32" s="33">
        <v>207</v>
      </c>
      <c r="I32" s="26">
        <f t="shared" si="2"/>
        <v>41400</v>
      </c>
      <c r="J32" s="26">
        <f t="shared" si="3"/>
        <v>49680</v>
      </c>
      <c r="K32" s="38" t="s">
        <v>34</v>
      </c>
      <c r="L32" s="38" t="s">
        <v>48</v>
      </c>
      <c r="M32" s="40" t="s">
        <v>18</v>
      </c>
    </row>
    <row r="33" spans="1:55" s="29" customFormat="1" ht="30" customHeight="1" x14ac:dyDescent="0.35">
      <c r="A33" s="25">
        <v>15</v>
      </c>
      <c r="B33" s="9" t="s">
        <v>36</v>
      </c>
      <c r="C33" s="30" t="s">
        <v>49</v>
      </c>
      <c r="D33" s="30" t="s">
        <v>50</v>
      </c>
      <c r="E33" s="30" t="s">
        <v>37</v>
      </c>
      <c r="F33" s="31" t="s">
        <v>51</v>
      </c>
      <c r="G33" s="32">
        <v>12</v>
      </c>
      <c r="H33" s="33">
        <v>850000</v>
      </c>
      <c r="I33" s="26">
        <f t="shared" si="2"/>
        <v>10200000</v>
      </c>
      <c r="J33" s="26">
        <f t="shared" si="3"/>
        <v>12240000</v>
      </c>
      <c r="K33" s="38" t="s">
        <v>53</v>
      </c>
      <c r="L33" s="4" t="s">
        <v>52</v>
      </c>
      <c r="M33" s="27" t="s">
        <v>18</v>
      </c>
    </row>
    <row r="34" spans="1:55" s="68" customFormat="1" ht="30" customHeight="1" x14ac:dyDescent="0.35">
      <c r="A34" s="66">
        <v>16</v>
      </c>
      <c r="B34" s="9" t="s">
        <v>36</v>
      </c>
      <c r="C34" s="30" t="s">
        <v>71</v>
      </c>
      <c r="D34" s="30" t="s">
        <v>72</v>
      </c>
      <c r="E34" s="30" t="s">
        <v>37</v>
      </c>
      <c r="F34" s="31" t="s">
        <v>67</v>
      </c>
      <c r="G34" s="32">
        <v>0.09</v>
      </c>
      <c r="H34" s="33">
        <v>618333.30000000005</v>
      </c>
      <c r="I34" s="46">
        <f>G34*H34</f>
        <v>55649.997000000003</v>
      </c>
      <c r="J34" s="46">
        <f>I34*1.2</f>
        <v>66779.996400000004</v>
      </c>
      <c r="K34" s="67" t="s">
        <v>34</v>
      </c>
      <c r="L34" s="4" t="s">
        <v>73</v>
      </c>
      <c r="M34" s="67" t="s">
        <v>18</v>
      </c>
    </row>
    <row r="35" spans="1:55" s="68" customFormat="1" ht="30" customHeight="1" x14ac:dyDescent="0.35">
      <c r="A35" s="66">
        <v>17</v>
      </c>
      <c r="B35" s="9" t="s">
        <v>36</v>
      </c>
      <c r="C35" s="64" t="s">
        <v>74</v>
      </c>
      <c r="D35" s="64" t="s">
        <v>75</v>
      </c>
      <c r="E35" s="30" t="s">
        <v>40</v>
      </c>
      <c r="F35" s="64" t="s">
        <v>42</v>
      </c>
      <c r="G35" s="32">
        <v>10624</v>
      </c>
      <c r="H35" s="33">
        <v>221</v>
      </c>
      <c r="I35" s="46">
        <f t="shared" ref="I35:I39" si="4">G35*H35</f>
        <v>2347904</v>
      </c>
      <c r="J35" s="46">
        <f t="shared" ref="J35:J39" si="5">I35*1.2</f>
        <v>2817484.7999999998</v>
      </c>
      <c r="K35" s="64" t="s">
        <v>34</v>
      </c>
      <c r="L35" s="64" t="s">
        <v>48</v>
      </c>
      <c r="M35" s="69" t="s">
        <v>18</v>
      </c>
    </row>
    <row r="36" spans="1:55" s="68" customFormat="1" ht="30" customHeight="1" x14ac:dyDescent="0.35">
      <c r="A36" s="66">
        <v>18</v>
      </c>
      <c r="B36" s="9" t="s">
        <v>36</v>
      </c>
      <c r="C36" s="64" t="s">
        <v>74</v>
      </c>
      <c r="D36" s="64" t="s">
        <v>75</v>
      </c>
      <c r="E36" s="30" t="s">
        <v>40</v>
      </c>
      <c r="F36" s="64" t="s">
        <v>42</v>
      </c>
      <c r="G36" s="32">
        <v>500</v>
      </c>
      <c r="H36" s="33">
        <v>221</v>
      </c>
      <c r="I36" s="46">
        <f t="shared" si="4"/>
        <v>110500</v>
      </c>
      <c r="J36" s="46">
        <f t="shared" si="5"/>
        <v>132600</v>
      </c>
      <c r="K36" s="64" t="s">
        <v>34</v>
      </c>
      <c r="L36" s="64" t="s">
        <v>48</v>
      </c>
      <c r="M36" s="69" t="s">
        <v>18</v>
      </c>
    </row>
    <row r="37" spans="1:55" s="68" customFormat="1" ht="30" customHeight="1" x14ac:dyDescent="0.35">
      <c r="A37" s="66">
        <v>19</v>
      </c>
      <c r="B37" s="9" t="s">
        <v>36</v>
      </c>
      <c r="C37" s="64" t="s">
        <v>74</v>
      </c>
      <c r="D37" s="64" t="s">
        <v>75</v>
      </c>
      <c r="E37" s="30" t="s">
        <v>40</v>
      </c>
      <c r="F37" s="64" t="s">
        <v>42</v>
      </c>
      <c r="G37" s="32">
        <v>1000</v>
      </c>
      <c r="H37" s="33">
        <v>221</v>
      </c>
      <c r="I37" s="46">
        <f t="shared" si="4"/>
        <v>221000</v>
      </c>
      <c r="J37" s="46">
        <f t="shared" si="5"/>
        <v>265200</v>
      </c>
      <c r="K37" s="64" t="s">
        <v>34</v>
      </c>
      <c r="L37" s="64" t="s">
        <v>48</v>
      </c>
      <c r="M37" s="69" t="s">
        <v>18</v>
      </c>
    </row>
    <row r="38" spans="1:55" s="63" customFormat="1" ht="30" customHeight="1" x14ac:dyDescent="0.35">
      <c r="A38" s="66">
        <v>20</v>
      </c>
      <c r="B38" s="9" t="s">
        <v>21</v>
      </c>
      <c r="C38" s="64" t="s">
        <v>76</v>
      </c>
      <c r="D38" s="64" t="s">
        <v>76</v>
      </c>
      <c r="E38" s="64" t="s">
        <v>32</v>
      </c>
      <c r="F38" s="64" t="s">
        <v>42</v>
      </c>
      <c r="G38" s="65">
        <v>54</v>
      </c>
      <c r="H38" s="65">
        <v>1707</v>
      </c>
      <c r="I38" s="46">
        <f t="shared" si="4"/>
        <v>92178</v>
      </c>
      <c r="J38" s="46">
        <f t="shared" si="5"/>
        <v>110613.59999999999</v>
      </c>
      <c r="K38" s="11" t="s">
        <v>34</v>
      </c>
      <c r="L38" s="11" t="s">
        <v>77</v>
      </c>
      <c r="M38" s="11" t="s">
        <v>58</v>
      </c>
      <c r="N38" s="48"/>
      <c r="O38" s="47"/>
      <c r="P38" s="49"/>
      <c r="Q38" s="50"/>
      <c r="R38" s="51"/>
      <c r="S38" s="51"/>
      <c r="T38" s="52"/>
      <c r="U38" s="53"/>
      <c r="V38" s="53"/>
      <c r="W38" s="47"/>
      <c r="X38" s="54"/>
      <c r="Y38" s="54"/>
      <c r="Z38" s="55"/>
      <c r="AA38" s="55"/>
      <c r="AB38" s="55"/>
      <c r="AC38" s="55"/>
      <c r="AD38" s="55"/>
      <c r="AE38" s="55"/>
      <c r="AF38" s="47"/>
      <c r="AG38" s="47"/>
      <c r="AH38" s="47"/>
      <c r="AI38" s="47"/>
      <c r="AJ38" s="56"/>
      <c r="AK38" s="57"/>
      <c r="AL38" s="58"/>
      <c r="AM38" s="58"/>
      <c r="AN38" s="58"/>
      <c r="AO38" s="54"/>
      <c r="AP38" s="59"/>
      <c r="AQ38" s="54"/>
      <c r="AR38" s="54"/>
      <c r="AS38" s="47"/>
      <c r="AT38" s="47"/>
      <c r="AU38" s="60"/>
      <c r="AV38" s="47"/>
      <c r="AW38" s="47"/>
      <c r="AX38" s="54"/>
      <c r="AY38" s="54"/>
      <c r="AZ38" s="61"/>
      <c r="BA38" s="54"/>
      <c r="BB38" s="54"/>
      <c r="BC38" s="62"/>
    </row>
    <row r="39" spans="1:55" s="63" customFormat="1" ht="30" customHeight="1" x14ac:dyDescent="0.35">
      <c r="A39" s="66">
        <v>21</v>
      </c>
      <c r="B39" s="9" t="s">
        <v>21</v>
      </c>
      <c r="C39" s="64" t="s">
        <v>76</v>
      </c>
      <c r="D39" s="64" t="s">
        <v>76</v>
      </c>
      <c r="E39" s="64" t="s">
        <v>78</v>
      </c>
      <c r="F39" s="64" t="s">
        <v>42</v>
      </c>
      <c r="G39" s="65">
        <v>320</v>
      </c>
      <c r="H39" s="65">
        <v>1707</v>
      </c>
      <c r="I39" s="46">
        <f t="shared" si="4"/>
        <v>546240</v>
      </c>
      <c r="J39" s="46">
        <f t="shared" si="5"/>
        <v>655488</v>
      </c>
      <c r="K39" s="11" t="s">
        <v>34</v>
      </c>
      <c r="L39" s="11" t="s">
        <v>77</v>
      </c>
      <c r="M39" s="11" t="s">
        <v>58</v>
      </c>
      <c r="N39" s="48"/>
      <c r="O39" s="47"/>
      <c r="P39" s="49"/>
      <c r="Q39" s="50"/>
      <c r="R39" s="51"/>
      <c r="S39" s="51"/>
      <c r="T39" s="52"/>
      <c r="U39" s="53"/>
      <c r="V39" s="53"/>
      <c r="W39" s="47"/>
      <c r="X39" s="54"/>
      <c r="Y39" s="54"/>
      <c r="Z39" s="55"/>
      <c r="AA39" s="55"/>
      <c r="AB39" s="55"/>
      <c r="AC39" s="55"/>
      <c r="AD39" s="55"/>
      <c r="AE39" s="55"/>
      <c r="AF39" s="47"/>
      <c r="AG39" s="47"/>
      <c r="AH39" s="47"/>
      <c r="AI39" s="47"/>
      <c r="AJ39" s="56"/>
      <c r="AK39" s="57"/>
      <c r="AL39" s="58"/>
      <c r="AM39" s="58"/>
      <c r="AN39" s="58"/>
      <c r="AO39" s="54"/>
      <c r="AP39" s="59"/>
      <c r="AQ39" s="54"/>
      <c r="AR39" s="54"/>
      <c r="AS39" s="47"/>
      <c r="AT39" s="47"/>
      <c r="AU39" s="60"/>
      <c r="AV39" s="47"/>
      <c r="AW39" s="47"/>
      <c r="AX39" s="54"/>
      <c r="AY39" s="54"/>
      <c r="AZ39" s="61"/>
      <c r="BA39" s="54"/>
      <c r="BB39" s="54"/>
      <c r="BC39" s="62"/>
    </row>
    <row r="40" spans="1:55" ht="30" customHeight="1" x14ac:dyDescent="0.35">
      <c r="A40" s="15" t="s">
        <v>16</v>
      </c>
      <c r="B40" s="5"/>
      <c r="C40" s="5"/>
      <c r="D40" s="5"/>
      <c r="E40" s="5"/>
      <c r="F40" s="5"/>
      <c r="G40" s="5"/>
      <c r="H40" s="5"/>
      <c r="I40" s="21">
        <f>SUM(I23:I39)</f>
        <v>21364938.497000001</v>
      </c>
      <c r="J40" s="21">
        <f>SUM(J23:J39)</f>
        <v>25637926.196400002</v>
      </c>
      <c r="K40" s="5"/>
      <c r="L40" s="5"/>
      <c r="M40" s="5"/>
    </row>
    <row r="41" spans="1:55" ht="30" customHeight="1" x14ac:dyDescent="0.35">
      <c r="A41" s="20" t="s">
        <v>17</v>
      </c>
      <c r="B41" s="5"/>
      <c r="C41" s="5"/>
      <c r="D41" s="5"/>
      <c r="E41" s="5"/>
      <c r="F41" s="5"/>
      <c r="G41" s="5"/>
      <c r="H41" s="5"/>
      <c r="I41" s="22">
        <f>I21+I40</f>
        <v>152268480.31200001</v>
      </c>
      <c r="J41" s="22">
        <f>J21+J40</f>
        <v>182722176.37439996</v>
      </c>
      <c r="K41" s="5"/>
      <c r="L41" s="5"/>
      <c r="M41" s="5"/>
    </row>
    <row r="43" spans="1:55" ht="30" customHeight="1" x14ac:dyDescent="0.35">
      <c r="I43" s="23"/>
      <c r="J43" s="24"/>
    </row>
  </sheetData>
  <autoFilter ref="A11:M22"/>
  <mergeCells count="16">
    <mergeCell ref="I1:J1"/>
    <mergeCell ref="I2:J2"/>
    <mergeCell ref="K8:K10"/>
    <mergeCell ref="L8:L10"/>
    <mergeCell ref="M8:M10"/>
    <mergeCell ref="A8:A10"/>
    <mergeCell ref="B8:B10"/>
    <mergeCell ref="C8:C10"/>
    <mergeCell ref="H9:H10"/>
    <mergeCell ref="I9:I10"/>
    <mergeCell ref="G8:J8"/>
    <mergeCell ref="G9:G10"/>
    <mergeCell ref="D8:D10"/>
    <mergeCell ref="E8:E10"/>
    <mergeCell ref="F8:F10"/>
    <mergeCell ref="J9:J10"/>
  </mergeCells>
  <dataValidations count="2">
    <dataValidation type="custom" allowBlank="1" showInputMessage="1" showErrorMessage="1" sqref="R15:R20 R38:R39">
      <formula1>P15*Q15</formula1>
    </dataValidation>
    <dataValidation type="textLength" operator="equal" allowBlank="1" showInputMessage="1" showErrorMessage="1" error="БИН должен содержать 12 символов" sqref="W15:W20 W38:W39">
      <formula1>12</formula1>
    </dataValidation>
  </dataValidations>
  <pageMargins left="0.51181102362204722" right="0.31496062992125984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2025-01-17T11:28:43Z</dcterms:modified>
</cp:coreProperties>
</file>